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!!!Data user\Desktop\Saytga ma'lumot xizmat safari\"/>
    </mc:Choice>
  </mc:AlternateContent>
  <xr:revisionPtr revIDLastSave="0" documentId="13_ncr:1_{3DDD4F3D-9438-46CF-9B7C-84336100B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I52" i="1"/>
  <c r="G52" i="1"/>
  <c r="G51" i="1"/>
  <c r="G47" i="1"/>
  <c r="G46" i="1"/>
  <c r="G57" i="1" l="1"/>
  <c r="I29" i="1"/>
  <c r="G29" i="1"/>
  <c r="G56" i="1"/>
  <c r="G55" i="1"/>
  <c r="G25" i="1"/>
  <c r="G24" i="1"/>
  <c r="I54" i="1"/>
  <c r="G54" i="1" s="1"/>
  <c r="G53" i="1"/>
  <c r="I40" i="1"/>
  <c r="G40" i="1" s="1"/>
  <c r="G19" i="1"/>
  <c r="J8" i="1"/>
  <c r="G8" i="1" s="1"/>
  <c r="G38" i="1"/>
  <c r="J50" i="1" l="1"/>
  <c r="J49" i="1"/>
  <c r="G50" i="1" l="1"/>
  <c r="G49" i="1"/>
  <c r="J48" i="1"/>
  <c r="G48" i="1" s="1"/>
  <c r="G45" i="1"/>
  <c r="G44" i="1"/>
  <c r="J43" i="1"/>
  <c r="G43" i="1"/>
  <c r="J32" i="1"/>
  <c r="G32" i="1" s="1"/>
  <c r="J42" i="1"/>
  <c r="G42" i="1" s="1"/>
  <c r="G41" i="1"/>
  <c r="G23" i="1"/>
  <c r="M39" i="1"/>
  <c r="G39" i="1" s="1"/>
  <c r="J7" i="1"/>
  <c r="G7" i="1" s="1"/>
  <c r="J15" i="1"/>
  <c r="I15" i="1"/>
  <c r="G37" i="1"/>
  <c r="G15" i="1" l="1"/>
  <c r="G36" i="1"/>
  <c r="G35" i="1"/>
  <c r="G34" i="1"/>
  <c r="G33" i="1"/>
  <c r="G31" i="1"/>
  <c r="G30" i="1"/>
  <c r="J28" i="1"/>
  <c r="G28" i="1" s="1"/>
  <c r="G27" i="1"/>
  <c r="G26" i="1"/>
  <c r="J21" i="1"/>
  <c r="G21" i="1" s="1"/>
  <c r="G22" i="1"/>
  <c r="G20" i="1"/>
  <c r="I17" i="1"/>
  <c r="G17" i="1" s="1"/>
  <c r="G18" i="1"/>
  <c r="J16" i="1"/>
  <c r="G16" i="1" s="1"/>
  <c r="J6" i="1"/>
  <c r="G6" i="1" s="1"/>
  <c r="J14" i="1"/>
  <c r="G14" i="1" s="1"/>
  <c r="J13" i="1"/>
  <c r="G13" i="1" s="1"/>
  <c r="G12" i="1"/>
  <c r="G9" i="1" l="1"/>
  <c r="J11" i="1" l="1"/>
  <c r="G11" i="1" s="1"/>
  <c r="J10" i="1" l="1"/>
  <c r="G10" i="1" s="1"/>
</calcChain>
</file>

<file path=xl/sharedStrings.xml><?xml version="1.0" encoding="utf-8"?>
<sst xmlns="http://schemas.openxmlformats.org/spreadsheetml/2006/main" count="208" uniqueCount="68">
  <si>
    <t>№</t>
  </si>
  <si>
    <t>Jami xarajatlar</t>
  </si>
  <si>
    <t>Boshqa xarjatlar</t>
  </si>
  <si>
    <t>Moliyalashtirish 
manbasi</t>
  </si>
  <si>
    <t>Jamg'arma</t>
  </si>
  <si>
    <t>O'ktamov Abrorjon Azamatovich</t>
  </si>
  <si>
    <t>Fransiya (Parij)</t>
  </si>
  <si>
    <t>Radjabov Sardor Baxtiyorovich</t>
  </si>
  <si>
    <t>Tursunov Sanjar Xasanovich</t>
  </si>
  <si>
    <t>Singapur</t>
  </si>
  <si>
    <t>Norboyeva Dilshoda Abdunasimovna</t>
  </si>
  <si>
    <t>MA'LUMOT</t>
  </si>
  <si>
    <t>Jami:</t>
  </si>
  <si>
    <t>Xizmat safarining qisqacha maqsadi</t>
  </si>
  <si>
    <t>Xizmat safari amalga oshirilgan mamlakat</t>
  </si>
  <si>
    <t>Xizmat safarining davomiylik muddati</t>
  </si>
  <si>
    <t xml:space="preserve">Xizmat safarini amalga oshirgan xodimning familiyasi va ismi </t>
  </si>
  <si>
    <t>Sutkalik xarajatlar</t>
  </si>
  <si>
    <r>
      <t xml:space="preserve">Yashash uchun </t>
    </r>
    <r>
      <rPr>
        <i/>
        <sz val="12"/>
        <color theme="1"/>
        <rFont val="Times New Roman"/>
        <family val="1"/>
        <charset val="204"/>
      </rPr>
      <t>(turar joyni ijarasi boʻyicha) xarajatlar</t>
    </r>
  </si>
  <si>
    <t>Transport 
xarajatlari</t>
  </si>
  <si>
    <t>Vakillik xarajatlari</t>
  </si>
  <si>
    <t>Koʻzda
 tutilmagan xarajatlar</t>
  </si>
  <si>
    <t>Jumladan:</t>
  </si>
  <si>
    <t>Germaniya
(Myunxen)</t>
  </si>
  <si>
    <t>Umarova Xilola Uktamovna</t>
  </si>
  <si>
    <t>London</t>
  </si>
  <si>
    <t>Komilov Temur Kalandarovich</t>
  </si>
  <si>
    <t>Gruziya
(Tbilisi)</t>
  </si>
  <si>
    <t>Turkiya
(Anqara)</t>
  </si>
  <si>
    <t>Ozarbayjon
(Boku)</t>
  </si>
  <si>
    <t>Boqiyev Farxod Esanovich</t>
  </si>
  <si>
    <t>Amirkulova Iroda Eldorovna</t>
  </si>
  <si>
    <t>Abdumutalov Doniyor Baxtiyor o'g'li</t>
  </si>
  <si>
    <t>Kuchkarova Nargiza Sharafjanovna</t>
  </si>
  <si>
    <t>Koreya Respublikasi</t>
  </si>
  <si>
    <t>Kushnazarov Faridun Isakulovich</t>
  </si>
  <si>
    <t>Xo'jaqulov Laziz Choriyevich</t>
  </si>
  <si>
    <t>Dubai</t>
  </si>
  <si>
    <t>Muxamedov Sherzod Nurmuxamedovich</t>
  </si>
  <si>
    <t>Shamshiyev Jamshid Asliddinovich</t>
  </si>
  <si>
    <t>Sharifxodjayev Usman Ulfatovich</t>
  </si>
  <si>
    <t>Rossiya
(Kazan)</t>
  </si>
  <si>
    <t>Rossiya
(Vladivostok)</t>
  </si>
  <si>
    <t>Homiy tomonidan</t>
  </si>
  <si>
    <t>Konferensiya va Forumlarda ishtirok etish uchun</t>
  </si>
  <si>
    <t>Siradjev Ilxom Toxirovich</t>
  </si>
  <si>
    <t>Tailand (Bangkok)</t>
  </si>
  <si>
    <t>Raximboyev Sardor Qahramonovich</t>
  </si>
  <si>
    <t>Sharipov Ilyosbek Ilxomovich</t>
  </si>
  <si>
    <t>Xusanov Xasanjon Xusanxo'ja o'g'li</t>
  </si>
  <si>
    <t>Dusnazarov Umidjon Muminjonovich</t>
  </si>
  <si>
    <t>Abdulxayev Azimjon Nodirjon o'g'li</t>
  </si>
  <si>
    <t>Xitoy</t>
  </si>
  <si>
    <t>Zokirov Oybek Oxudeda o'g'li</t>
  </si>
  <si>
    <t>Raxmattillayev Oyattillo Zikrillayevich</t>
  </si>
  <si>
    <t>O'mon Sulton</t>
  </si>
  <si>
    <t>Turkiya</t>
  </si>
  <si>
    <t>AQSH</t>
  </si>
  <si>
    <t>Oqilov Qodir Rajaboy o'g'li</t>
  </si>
  <si>
    <t>Murodov Erkin Ergashevich</t>
  </si>
  <si>
    <t>To'rayev Ro'zibek Ochilovich</t>
  </si>
  <si>
    <t>Qozog'iston Respublikasi</t>
  </si>
  <si>
    <t>Finlandiya</t>
  </si>
  <si>
    <t>Tashkenbayev Ulug'bek Negmatovich</t>
  </si>
  <si>
    <t>Budjet</t>
  </si>
  <si>
    <t>Berdiyeva Lola Alisherovna</t>
  </si>
  <si>
    <t>Parpiyeva Gulbahor Mirzavaliyevna</t>
  </si>
  <si>
    <t xml:space="preserve">O'zbekiston Respublikasi Maktabgacha va maktab vazirligining 2024-yil chet el xizmat safari xarajatlari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</si>
</sst>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RowHeight="15" x14ac:dyDescent="0.25"/>
  <cols>
    <col min="1" max="1" width="9.140625" style="8"/>
    <col min="2" max="2" width="14.7109375" style="8" customWidth="1"/>
    <col min="3" max="3" width="15.140625" style="9" bestFit="1" customWidth="1"/>
    <col min="4" max="4" width="16.28515625" style="9" customWidth="1"/>
    <col min="5" max="5" width="32" style="9" customWidth="1"/>
    <col min="6" max="6" width="17.140625" style="9" customWidth="1"/>
    <col min="7" max="7" width="15.5703125" style="8" bestFit="1" customWidth="1"/>
    <col min="8" max="9" width="15.5703125" style="8" customWidth="1"/>
    <col min="10" max="12" width="14.85546875" style="6" customWidth="1"/>
    <col min="13" max="13" width="13.85546875" style="6" bestFit="1" customWidth="1"/>
    <col min="14" max="16384" width="9.140625" style="6"/>
  </cols>
  <sheetData>
    <row r="1" spans="1:16" ht="20.25" x14ac:dyDescent="0.3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6" ht="20.25" x14ac:dyDescent="0.3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6" ht="15.75" thickBot="1" x14ac:dyDescent="0.3"/>
    <row r="4" spans="1:16" ht="15.75" customHeight="1" x14ac:dyDescent="0.25">
      <c r="A4" s="30" t="s">
        <v>0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3</v>
      </c>
      <c r="G4" s="32" t="s">
        <v>1</v>
      </c>
      <c r="H4" s="32" t="s">
        <v>22</v>
      </c>
      <c r="I4" s="32"/>
      <c r="J4" s="32"/>
      <c r="K4" s="32"/>
      <c r="L4" s="32"/>
      <c r="M4" s="33"/>
    </row>
    <row r="5" spans="1:16" ht="61.5" customHeight="1" thickBot="1" x14ac:dyDescent="0.3">
      <c r="A5" s="31"/>
      <c r="B5" s="31"/>
      <c r="C5" s="31"/>
      <c r="D5" s="31"/>
      <c r="E5" s="31"/>
      <c r="F5" s="35"/>
      <c r="G5" s="35"/>
      <c r="H5" s="14" t="s">
        <v>17</v>
      </c>
      <c r="I5" s="14" t="s">
        <v>18</v>
      </c>
      <c r="J5" s="14" t="s">
        <v>19</v>
      </c>
      <c r="K5" s="14" t="s">
        <v>20</v>
      </c>
      <c r="L5" s="14" t="s">
        <v>21</v>
      </c>
      <c r="M5" s="15" t="s">
        <v>2</v>
      </c>
      <c r="O5" s="2"/>
    </row>
    <row r="6" spans="1:16" ht="51" customHeight="1" x14ac:dyDescent="0.25">
      <c r="A6" s="26">
        <v>1</v>
      </c>
      <c r="B6" s="18" t="s">
        <v>44</v>
      </c>
      <c r="C6" s="11" t="s">
        <v>29</v>
      </c>
      <c r="D6" s="19">
        <v>4</v>
      </c>
      <c r="E6" s="40" t="s">
        <v>7</v>
      </c>
      <c r="F6" s="11" t="s">
        <v>43</v>
      </c>
      <c r="G6" s="5">
        <f>+H6+I6+J6+K6+L6+M6</f>
        <v>8761158</v>
      </c>
      <c r="H6" s="3">
        <v>381600</v>
      </c>
      <c r="I6" s="3"/>
      <c r="J6" s="3">
        <f>4667750+3711808</f>
        <v>8379558</v>
      </c>
      <c r="K6" s="3"/>
      <c r="L6" s="3"/>
      <c r="M6" s="4"/>
      <c r="N6" s="1"/>
      <c r="O6" s="1"/>
      <c r="P6" s="1"/>
    </row>
    <row r="7" spans="1:16" ht="51" x14ac:dyDescent="0.25">
      <c r="A7" s="26">
        <v>2</v>
      </c>
      <c r="B7" s="18" t="s">
        <v>44</v>
      </c>
      <c r="C7" s="19" t="s">
        <v>6</v>
      </c>
      <c r="D7" s="19">
        <v>6</v>
      </c>
      <c r="E7" s="29"/>
      <c r="F7" s="17" t="s">
        <v>4</v>
      </c>
      <c r="G7" s="5">
        <f>+H7+I7+J7+K7+L7+M7</f>
        <v>31223556</v>
      </c>
      <c r="H7" s="3">
        <v>3361485.6</v>
      </c>
      <c r="I7" s="3">
        <v>11774303.6</v>
      </c>
      <c r="J7" s="3">
        <f>8043883.4+8043883.4</f>
        <v>16087766.800000001</v>
      </c>
      <c r="K7" s="3"/>
      <c r="L7" s="3"/>
      <c r="M7" s="4"/>
      <c r="N7" s="1"/>
      <c r="O7" s="1"/>
      <c r="P7" s="1"/>
    </row>
    <row r="8" spans="1:16" ht="51" x14ac:dyDescent="0.25">
      <c r="A8" s="26">
        <v>3</v>
      </c>
      <c r="B8" s="18" t="s">
        <v>44</v>
      </c>
      <c r="C8" s="11" t="s">
        <v>29</v>
      </c>
      <c r="D8" s="24">
        <v>3</v>
      </c>
      <c r="E8" s="28"/>
      <c r="F8" s="19" t="s">
        <v>4</v>
      </c>
      <c r="G8" s="5">
        <f>+H8+I8+J8+K8+L8+M8</f>
        <v>14590040</v>
      </c>
      <c r="H8" s="3">
        <v>959504</v>
      </c>
      <c r="I8" s="3">
        <v>8737129</v>
      </c>
      <c r="J8" s="3">
        <f>2446705.5+2446701.5</f>
        <v>4893407</v>
      </c>
      <c r="K8" s="3"/>
      <c r="L8" s="3"/>
      <c r="M8" s="4"/>
      <c r="N8" s="1"/>
      <c r="O8" s="1"/>
      <c r="P8" s="1"/>
    </row>
    <row r="9" spans="1:16" ht="38.25" customHeight="1" x14ac:dyDescent="0.25">
      <c r="A9" s="26">
        <v>4</v>
      </c>
      <c r="B9" s="18" t="s">
        <v>44</v>
      </c>
      <c r="C9" s="7" t="s">
        <v>6</v>
      </c>
      <c r="D9" s="7">
        <v>5</v>
      </c>
      <c r="E9" s="7" t="s">
        <v>5</v>
      </c>
      <c r="F9" s="7" t="s">
        <v>4</v>
      </c>
      <c r="G9" s="5">
        <f t="shared" ref="G9:G54" si="0">+H9+I9+J9+K9+L9+M9</f>
        <v>20508809.600000001</v>
      </c>
      <c r="H9" s="3">
        <v>2689796</v>
      </c>
      <c r="I9" s="3">
        <v>6993469.5999999996</v>
      </c>
      <c r="J9" s="3">
        <v>10731544</v>
      </c>
      <c r="K9" s="3"/>
      <c r="L9" s="3"/>
      <c r="M9" s="4">
        <v>94000</v>
      </c>
      <c r="N9" s="1"/>
      <c r="O9" s="1"/>
      <c r="P9" s="1"/>
    </row>
    <row r="10" spans="1:16" ht="51" x14ac:dyDescent="0.25">
      <c r="A10" s="26">
        <v>5</v>
      </c>
      <c r="B10" s="18" t="s">
        <v>44</v>
      </c>
      <c r="C10" s="7" t="s">
        <v>9</v>
      </c>
      <c r="D10" s="7">
        <v>5</v>
      </c>
      <c r="E10" s="7" t="s">
        <v>8</v>
      </c>
      <c r="F10" s="7" t="s">
        <v>4</v>
      </c>
      <c r="G10" s="5">
        <f t="shared" si="0"/>
        <v>34374118.600000001</v>
      </c>
      <c r="H10" s="3">
        <v>2811381.8</v>
      </c>
      <c r="I10" s="3">
        <v>9096381.8000000007</v>
      </c>
      <c r="J10" s="3">
        <f>12330859+3993600+2934500</f>
        <v>19258959</v>
      </c>
      <c r="K10" s="3"/>
      <c r="L10" s="3"/>
      <c r="M10" s="4">
        <v>3207396</v>
      </c>
      <c r="N10" s="1"/>
      <c r="O10" s="1"/>
      <c r="P10" s="1"/>
    </row>
    <row r="11" spans="1:16" ht="51" x14ac:dyDescent="0.25">
      <c r="A11" s="26">
        <v>6</v>
      </c>
      <c r="B11" s="18" t="s">
        <v>44</v>
      </c>
      <c r="C11" s="7" t="s">
        <v>9</v>
      </c>
      <c r="D11" s="7">
        <v>5</v>
      </c>
      <c r="E11" s="7" t="s">
        <v>10</v>
      </c>
      <c r="F11" s="7" t="s">
        <v>4</v>
      </c>
      <c r="G11" s="5">
        <f t="shared" si="0"/>
        <v>34374118.600000001</v>
      </c>
      <c r="H11" s="3">
        <v>2811381.8</v>
      </c>
      <c r="I11" s="3">
        <v>9096381.8000000007</v>
      </c>
      <c r="J11" s="3">
        <f>12330859+3993600+2934500</f>
        <v>19258959</v>
      </c>
      <c r="K11" s="3"/>
      <c r="L11" s="3"/>
      <c r="M11" s="4">
        <v>3207396</v>
      </c>
      <c r="N11" s="1"/>
      <c r="O11" s="1"/>
      <c r="P11" s="1"/>
    </row>
    <row r="12" spans="1:16" ht="51" x14ac:dyDescent="0.25">
      <c r="A12" s="26">
        <v>7</v>
      </c>
      <c r="B12" s="18" t="s">
        <v>44</v>
      </c>
      <c r="C12" s="10" t="s">
        <v>23</v>
      </c>
      <c r="D12" s="7">
        <v>3</v>
      </c>
      <c r="E12" s="16" t="s">
        <v>24</v>
      </c>
      <c r="F12" s="7" t="s">
        <v>4</v>
      </c>
      <c r="G12" s="5">
        <f t="shared" si="0"/>
        <v>32498128</v>
      </c>
      <c r="H12" s="3">
        <v>1636908</v>
      </c>
      <c r="I12" s="3">
        <v>6274814</v>
      </c>
      <c r="J12" s="3">
        <v>24245406</v>
      </c>
      <c r="K12" s="3"/>
      <c r="L12" s="3"/>
      <c r="M12" s="4">
        <v>341000</v>
      </c>
      <c r="N12" s="1"/>
      <c r="O12" s="1"/>
      <c r="P12" s="1"/>
    </row>
    <row r="13" spans="1:16" ht="51" x14ac:dyDescent="0.25">
      <c r="A13" s="26">
        <v>8</v>
      </c>
      <c r="B13" s="18" t="s">
        <v>44</v>
      </c>
      <c r="C13" s="11" t="s">
        <v>27</v>
      </c>
      <c r="D13" s="7">
        <v>4</v>
      </c>
      <c r="E13" s="27" t="s">
        <v>26</v>
      </c>
      <c r="F13" s="7" t="s">
        <v>4</v>
      </c>
      <c r="G13" s="5">
        <f t="shared" si="0"/>
        <v>13685701</v>
      </c>
      <c r="H13" s="3">
        <v>1263200</v>
      </c>
      <c r="I13" s="3">
        <v>3789600</v>
      </c>
      <c r="J13" s="3">
        <f>5221395+3411506</f>
        <v>8632901</v>
      </c>
      <c r="K13" s="3"/>
      <c r="L13" s="3"/>
      <c r="M13" s="4"/>
      <c r="N13" s="1"/>
      <c r="O13" s="1"/>
      <c r="P13" s="1"/>
    </row>
    <row r="14" spans="1:16" ht="51" x14ac:dyDescent="0.25">
      <c r="A14" s="26">
        <v>9</v>
      </c>
      <c r="B14" s="18" t="s">
        <v>44</v>
      </c>
      <c r="C14" s="11" t="s">
        <v>28</v>
      </c>
      <c r="D14" s="7">
        <v>4</v>
      </c>
      <c r="E14" s="29"/>
      <c r="F14" s="7" t="s">
        <v>4</v>
      </c>
      <c r="G14" s="5">
        <f t="shared" si="0"/>
        <v>35990310</v>
      </c>
      <c r="H14" s="3">
        <v>2283786</v>
      </c>
      <c r="I14" s="3">
        <v>6090096</v>
      </c>
      <c r="J14" s="3">
        <f>18187797+9428631</f>
        <v>27616428</v>
      </c>
      <c r="K14" s="3"/>
      <c r="L14" s="3"/>
      <c r="M14" s="4"/>
      <c r="N14" s="1"/>
      <c r="O14" s="1"/>
      <c r="P14" s="1"/>
    </row>
    <row r="15" spans="1:16" ht="51" x14ac:dyDescent="0.25">
      <c r="A15" s="26">
        <v>10</v>
      </c>
      <c r="B15" s="18" t="s">
        <v>44</v>
      </c>
      <c r="C15" s="11" t="s">
        <v>37</v>
      </c>
      <c r="D15" s="17">
        <v>4</v>
      </c>
      <c r="E15" s="28"/>
      <c r="F15" s="17" t="s">
        <v>4</v>
      </c>
      <c r="G15" s="5">
        <f t="shared" si="0"/>
        <v>17134981.199999999</v>
      </c>
      <c r="H15" s="3">
        <v>2039960</v>
      </c>
      <c r="I15" s="3">
        <f>4165560+1818961.2</f>
        <v>5984521.2000000002</v>
      </c>
      <c r="J15" s="3">
        <f>3047000+6063500</f>
        <v>9110500</v>
      </c>
      <c r="K15" s="3"/>
      <c r="L15" s="3"/>
      <c r="M15" s="4"/>
      <c r="N15" s="1"/>
      <c r="O15" s="1"/>
      <c r="P15" s="1"/>
    </row>
    <row r="16" spans="1:16" ht="51" x14ac:dyDescent="0.25">
      <c r="A16" s="26">
        <v>11</v>
      </c>
      <c r="B16" s="18" t="s">
        <v>44</v>
      </c>
      <c r="C16" s="11" t="s">
        <v>29</v>
      </c>
      <c r="D16" s="7">
        <v>4</v>
      </c>
      <c r="E16" s="7" t="s">
        <v>30</v>
      </c>
      <c r="F16" s="7" t="s">
        <v>4</v>
      </c>
      <c r="G16" s="5">
        <f t="shared" si="0"/>
        <v>19386320</v>
      </c>
      <c r="H16" s="3">
        <v>1265960</v>
      </c>
      <c r="I16" s="3"/>
      <c r="J16" s="3">
        <f>9011696+9108664</f>
        <v>18120360</v>
      </c>
      <c r="K16" s="3"/>
      <c r="L16" s="3"/>
      <c r="M16" s="4"/>
      <c r="N16" s="1"/>
      <c r="O16" s="1"/>
      <c r="P16" s="1"/>
    </row>
    <row r="17" spans="1:16" ht="51" x14ac:dyDescent="0.25">
      <c r="A17" s="26">
        <v>12</v>
      </c>
      <c r="B17" s="18" t="s">
        <v>44</v>
      </c>
      <c r="C17" s="11" t="s">
        <v>23</v>
      </c>
      <c r="D17" s="7">
        <v>5</v>
      </c>
      <c r="E17" s="27" t="s">
        <v>31</v>
      </c>
      <c r="F17" s="7" t="s">
        <v>4</v>
      </c>
      <c r="G17" s="5">
        <f t="shared" si="0"/>
        <v>24135814.199999999</v>
      </c>
      <c r="H17" s="3">
        <v>2728180</v>
      </c>
      <c r="I17" s="3">
        <f>3546634+2973716.2</f>
        <v>6520350.2000000002</v>
      </c>
      <c r="J17" s="3">
        <v>14546284</v>
      </c>
      <c r="K17" s="3"/>
      <c r="L17" s="3"/>
      <c r="M17" s="4">
        <v>341000</v>
      </c>
      <c r="N17" s="1"/>
      <c r="O17" s="1"/>
      <c r="P17" s="1"/>
    </row>
    <row r="18" spans="1:16" ht="51" x14ac:dyDescent="0.25">
      <c r="A18" s="26">
        <v>13</v>
      </c>
      <c r="B18" s="18" t="s">
        <v>44</v>
      </c>
      <c r="C18" s="10" t="s">
        <v>25</v>
      </c>
      <c r="D18" s="7">
        <v>6</v>
      </c>
      <c r="E18" s="29"/>
      <c r="F18" s="7" t="s">
        <v>4</v>
      </c>
      <c r="G18" s="5">
        <f t="shared" si="0"/>
        <v>29401103.199999999</v>
      </c>
      <c r="H18" s="3">
        <v>2864039.4</v>
      </c>
      <c r="I18" s="3">
        <v>7955665</v>
      </c>
      <c r="J18" s="3">
        <v>16709477</v>
      </c>
      <c r="K18" s="3"/>
      <c r="L18" s="3"/>
      <c r="M18" s="4">
        <v>1871921.8</v>
      </c>
      <c r="N18" s="1"/>
      <c r="O18" s="1"/>
      <c r="P18" s="1"/>
    </row>
    <row r="19" spans="1:16" ht="51" x14ac:dyDescent="0.25">
      <c r="A19" s="26">
        <v>14</v>
      </c>
      <c r="B19" s="18" t="s">
        <v>44</v>
      </c>
      <c r="C19" s="10" t="s">
        <v>6</v>
      </c>
      <c r="D19" s="19">
        <v>4</v>
      </c>
      <c r="E19" s="28"/>
      <c r="F19" s="19" t="s">
        <v>4</v>
      </c>
      <c r="G19" s="5">
        <f t="shared" si="0"/>
        <v>15150304</v>
      </c>
      <c r="H19" s="3">
        <v>2270466</v>
      </c>
      <c r="I19" s="3">
        <v>5534260</v>
      </c>
      <c r="J19" s="3">
        <v>7345578</v>
      </c>
      <c r="K19" s="3"/>
      <c r="L19" s="3"/>
      <c r="M19" s="4"/>
      <c r="N19" s="1"/>
      <c r="O19" s="1"/>
      <c r="P19" s="1"/>
    </row>
    <row r="20" spans="1:16" ht="51" x14ac:dyDescent="0.25">
      <c r="A20" s="26">
        <v>15</v>
      </c>
      <c r="B20" s="18" t="s">
        <v>44</v>
      </c>
      <c r="C20" s="11" t="s">
        <v>23</v>
      </c>
      <c r="D20" s="7">
        <v>6</v>
      </c>
      <c r="E20" s="27" t="s">
        <v>32</v>
      </c>
      <c r="F20" s="7" t="s">
        <v>4</v>
      </c>
      <c r="G20" s="5">
        <f t="shared" si="0"/>
        <v>27027685</v>
      </c>
      <c r="H20" s="3">
        <v>3273816</v>
      </c>
      <c r="I20" s="3">
        <v>8866585</v>
      </c>
      <c r="J20" s="3">
        <v>14546284</v>
      </c>
      <c r="K20" s="3"/>
      <c r="L20" s="3"/>
      <c r="M20" s="4">
        <v>341000</v>
      </c>
      <c r="N20" s="1"/>
      <c r="O20" s="1"/>
      <c r="P20" s="1"/>
    </row>
    <row r="21" spans="1:16" ht="51" x14ac:dyDescent="0.25">
      <c r="A21" s="26">
        <v>16</v>
      </c>
      <c r="B21" s="18" t="s">
        <v>44</v>
      </c>
      <c r="C21" s="11" t="s">
        <v>27</v>
      </c>
      <c r="D21" s="7">
        <v>4</v>
      </c>
      <c r="E21" s="29"/>
      <c r="F21" s="7" t="s">
        <v>4</v>
      </c>
      <c r="G21" s="5">
        <f t="shared" si="0"/>
        <v>13685789</v>
      </c>
      <c r="H21" s="3">
        <v>1263222</v>
      </c>
      <c r="I21" s="3">
        <v>3789666</v>
      </c>
      <c r="J21" s="3">
        <f>5221395+3411506</f>
        <v>8632901</v>
      </c>
      <c r="K21" s="3"/>
      <c r="L21" s="3"/>
      <c r="M21" s="4"/>
      <c r="N21" s="1"/>
      <c r="O21" s="1"/>
      <c r="P21" s="1"/>
    </row>
    <row r="22" spans="1:16" ht="51" x14ac:dyDescent="0.25">
      <c r="A22" s="26">
        <v>17</v>
      </c>
      <c r="B22" s="18" t="s">
        <v>44</v>
      </c>
      <c r="C22" s="11" t="s">
        <v>28</v>
      </c>
      <c r="D22" s="7">
        <v>5</v>
      </c>
      <c r="E22" s="29"/>
      <c r="F22" s="7" t="s">
        <v>4</v>
      </c>
      <c r="G22" s="5">
        <f t="shared" si="0"/>
        <v>21582894.300000001</v>
      </c>
      <c r="H22" s="3">
        <v>2834966.3</v>
      </c>
      <c r="I22" s="3">
        <v>6047928</v>
      </c>
      <c r="J22" s="3">
        <v>12700000</v>
      </c>
      <c r="K22" s="3"/>
      <c r="L22" s="3"/>
      <c r="M22" s="4"/>
      <c r="N22" s="1"/>
      <c r="O22" s="1"/>
      <c r="P22" s="1"/>
    </row>
    <row r="23" spans="1:16" ht="51" x14ac:dyDescent="0.25">
      <c r="A23" s="26">
        <v>18</v>
      </c>
      <c r="B23" s="18" t="s">
        <v>44</v>
      </c>
      <c r="C23" s="11" t="s">
        <v>46</v>
      </c>
      <c r="D23" s="17">
        <v>6</v>
      </c>
      <c r="E23" s="29"/>
      <c r="F23" s="17" t="s">
        <v>4</v>
      </c>
      <c r="G23" s="5">
        <f t="shared" si="0"/>
        <v>3048024</v>
      </c>
      <c r="H23" s="3">
        <v>3048024</v>
      </c>
      <c r="I23" s="3"/>
      <c r="J23" s="3"/>
      <c r="K23" s="3"/>
      <c r="L23" s="3"/>
      <c r="M23" s="4"/>
      <c r="N23" s="1"/>
      <c r="O23" s="1"/>
      <c r="P23" s="1"/>
    </row>
    <row r="24" spans="1:16" ht="51" x14ac:dyDescent="0.25">
      <c r="A24" s="26">
        <v>19</v>
      </c>
      <c r="B24" s="18" t="s">
        <v>44</v>
      </c>
      <c r="C24" s="11" t="s">
        <v>52</v>
      </c>
      <c r="D24" s="19">
        <v>6</v>
      </c>
      <c r="E24" s="29"/>
      <c r="F24" s="19" t="s">
        <v>4</v>
      </c>
      <c r="G24" s="5">
        <f t="shared" si="0"/>
        <v>1506928.6</v>
      </c>
      <c r="H24" s="3">
        <v>806928.6</v>
      </c>
      <c r="I24" s="3"/>
      <c r="J24" s="3"/>
      <c r="K24" s="3"/>
      <c r="L24" s="3"/>
      <c r="M24" s="4">
        <v>700000</v>
      </c>
      <c r="N24" s="1"/>
      <c r="O24" s="1"/>
      <c r="P24" s="1"/>
    </row>
    <row r="25" spans="1:16" ht="51" x14ac:dyDescent="0.25">
      <c r="A25" s="26">
        <v>20</v>
      </c>
      <c r="B25" s="18" t="s">
        <v>44</v>
      </c>
      <c r="C25" s="11" t="s">
        <v>52</v>
      </c>
      <c r="D25" s="19">
        <v>3</v>
      </c>
      <c r="E25" s="28"/>
      <c r="F25" s="19" t="s">
        <v>4</v>
      </c>
      <c r="G25" s="5">
        <f t="shared" si="0"/>
        <v>5770681</v>
      </c>
      <c r="H25" s="3">
        <v>406659</v>
      </c>
      <c r="I25" s="3"/>
      <c r="J25" s="3">
        <v>5364022</v>
      </c>
      <c r="K25" s="3"/>
      <c r="L25" s="3"/>
      <c r="M25" s="4"/>
      <c r="N25" s="1"/>
      <c r="O25" s="1"/>
      <c r="P25" s="1"/>
    </row>
    <row r="26" spans="1:16" ht="51" x14ac:dyDescent="0.25">
      <c r="A26" s="26">
        <v>21</v>
      </c>
      <c r="B26" s="18" t="s">
        <v>44</v>
      </c>
      <c r="C26" s="7" t="s">
        <v>25</v>
      </c>
      <c r="D26" s="7">
        <v>6</v>
      </c>
      <c r="E26" s="39" t="s">
        <v>33</v>
      </c>
      <c r="F26" s="7" t="s">
        <v>4</v>
      </c>
      <c r="G26" s="5">
        <f t="shared" si="0"/>
        <v>23914318.399999999</v>
      </c>
      <c r="H26" s="3">
        <v>2864039.4</v>
      </c>
      <c r="I26" s="3">
        <v>7955665</v>
      </c>
      <c r="J26" s="3">
        <v>13094614</v>
      </c>
      <c r="K26" s="3"/>
      <c r="L26" s="3"/>
      <c r="M26" s="4"/>
      <c r="N26" s="1"/>
      <c r="O26" s="1"/>
      <c r="P26" s="1"/>
    </row>
    <row r="27" spans="1:16" ht="51" x14ac:dyDescent="0.25">
      <c r="A27" s="26">
        <v>22</v>
      </c>
      <c r="B27" s="18" t="s">
        <v>44</v>
      </c>
      <c r="C27" s="11" t="s">
        <v>34</v>
      </c>
      <c r="D27" s="7">
        <v>11</v>
      </c>
      <c r="E27" s="39"/>
      <c r="F27" s="7" t="s">
        <v>4</v>
      </c>
      <c r="G27" s="5">
        <f t="shared" si="0"/>
        <v>2733269.2</v>
      </c>
      <c r="H27" s="3">
        <v>2097625.2000000002</v>
      </c>
      <c r="I27" s="3"/>
      <c r="J27" s="3"/>
      <c r="K27" s="3"/>
      <c r="L27" s="3"/>
      <c r="M27" s="4">
        <v>635644</v>
      </c>
      <c r="N27" s="1"/>
      <c r="O27" s="1"/>
      <c r="P27" s="1"/>
    </row>
    <row r="28" spans="1:16" ht="51" x14ac:dyDescent="0.25">
      <c r="A28" s="26">
        <v>23</v>
      </c>
      <c r="B28" s="18" t="s">
        <v>44</v>
      </c>
      <c r="C28" s="11" t="s">
        <v>28</v>
      </c>
      <c r="D28" s="7">
        <v>4</v>
      </c>
      <c r="E28" s="27" t="s">
        <v>35</v>
      </c>
      <c r="F28" s="7" t="s">
        <v>4</v>
      </c>
      <c r="G28" s="5">
        <f t="shared" si="0"/>
        <v>20988200</v>
      </c>
      <c r="H28" s="3">
        <v>2283786</v>
      </c>
      <c r="I28" s="3">
        <v>6090096</v>
      </c>
      <c r="J28" s="3">
        <f>9387611+3226707</f>
        <v>12614318</v>
      </c>
      <c r="K28" s="3"/>
      <c r="L28" s="3"/>
      <c r="M28" s="4"/>
      <c r="N28" s="1"/>
      <c r="O28" s="1"/>
      <c r="P28" s="1"/>
    </row>
    <row r="29" spans="1:16" ht="51" x14ac:dyDescent="0.25">
      <c r="A29" s="26">
        <v>24</v>
      </c>
      <c r="B29" s="18" t="s">
        <v>44</v>
      </c>
      <c r="C29" s="11" t="s">
        <v>56</v>
      </c>
      <c r="D29" s="19">
        <v>5</v>
      </c>
      <c r="E29" s="28"/>
      <c r="F29" s="19" t="s">
        <v>4</v>
      </c>
      <c r="G29" s="5">
        <f t="shared" si="0"/>
        <v>18547025</v>
      </c>
      <c r="H29" s="3">
        <v>2900941</v>
      </c>
      <c r="I29" s="3">
        <f>1547168+4641505</f>
        <v>6188673</v>
      </c>
      <c r="J29" s="3">
        <v>9457411</v>
      </c>
      <c r="K29" s="3"/>
      <c r="L29" s="3"/>
      <c r="M29" s="4"/>
      <c r="N29" s="1"/>
      <c r="O29" s="1"/>
      <c r="P29" s="1"/>
    </row>
    <row r="30" spans="1:16" ht="51" x14ac:dyDescent="0.25">
      <c r="A30" s="26">
        <v>25</v>
      </c>
      <c r="B30" s="18" t="s">
        <v>44</v>
      </c>
      <c r="C30" s="7" t="s">
        <v>37</v>
      </c>
      <c r="D30" s="7">
        <v>5</v>
      </c>
      <c r="E30" s="27" t="s">
        <v>36</v>
      </c>
      <c r="F30" s="7" t="s">
        <v>4</v>
      </c>
      <c r="G30" s="5">
        <f t="shared" si="0"/>
        <v>20988200</v>
      </c>
      <c r="H30" s="3">
        <v>2283786</v>
      </c>
      <c r="I30" s="3">
        <v>6090096</v>
      </c>
      <c r="J30" s="3">
        <v>12614318</v>
      </c>
      <c r="K30" s="3"/>
      <c r="L30" s="3"/>
      <c r="M30" s="4"/>
      <c r="N30" s="1"/>
      <c r="O30" s="1"/>
      <c r="P30" s="1"/>
    </row>
    <row r="31" spans="1:16" ht="51" x14ac:dyDescent="0.25">
      <c r="A31" s="26">
        <v>26</v>
      </c>
      <c r="B31" s="18" t="s">
        <v>44</v>
      </c>
      <c r="C31" s="7" t="s">
        <v>25</v>
      </c>
      <c r="D31" s="7">
        <v>6</v>
      </c>
      <c r="E31" s="29"/>
      <c r="F31" s="7" t="s">
        <v>4</v>
      </c>
      <c r="G31" s="5">
        <f t="shared" si="0"/>
        <v>15965923.199999999</v>
      </c>
      <c r="H31" s="3">
        <v>2492982</v>
      </c>
      <c r="I31" s="3">
        <v>6448125.2000000002</v>
      </c>
      <c r="J31" s="3">
        <v>7024816</v>
      </c>
      <c r="K31" s="3"/>
      <c r="L31" s="3"/>
      <c r="M31" s="4"/>
      <c r="N31" s="1"/>
      <c r="O31" s="1"/>
      <c r="P31" s="1"/>
    </row>
    <row r="32" spans="1:16" ht="51" x14ac:dyDescent="0.25">
      <c r="A32" s="26">
        <v>27</v>
      </c>
      <c r="B32" s="18" t="s">
        <v>44</v>
      </c>
      <c r="C32" s="17" t="s">
        <v>25</v>
      </c>
      <c r="D32" s="17">
        <v>3</v>
      </c>
      <c r="E32" s="28"/>
      <c r="F32" s="17" t="s">
        <v>4</v>
      </c>
      <c r="G32" s="5">
        <f t="shared" si="0"/>
        <v>17976825.100000001</v>
      </c>
      <c r="H32" s="3">
        <v>1438017.3</v>
      </c>
      <c r="I32" s="3">
        <v>3272534</v>
      </c>
      <c r="J32" s="3">
        <f>12702577+563696.8</f>
        <v>13266273.800000001</v>
      </c>
      <c r="K32" s="3"/>
      <c r="L32" s="3"/>
      <c r="M32" s="4"/>
      <c r="N32" s="1"/>
      <c r="O32" s="1"/>
      <c r="P32" s="1"/>
    </row>
    <row r="33" spans="1:16" ht="51" x14ac:dyDescent="0.25">
      <c r="A33" s="26">
        <v>28</v>
      </c>
      <c r="B33" s="18" t="s">
        <v>44</v>
      </c>
      <c r="C33" s="11" t="s">
        <v>23</v>
      </c>
      <c r="D33" s="7">
        <v>6</v>
      </c>
      <c r="E33" s="7" t="s">
        <v>38</v>
      </c>
      <c r="F33" s="7" t="s">
        <v>4</v>
      </c>
      <c r="G33" s="5">
        <f t="shared" si="0"/>
        <v>27027685</v>
      </c>
      <c r="H33" s="3">
        <v>3273816</v>
      </c>
      <c r="I33" s="3">
        <v>8866585</v>
      </c>
      <c r="J33" s="3">
        <v>14546284</v>
      </c>
      <c r="K33" s="3"/>
      <c r="L33" s="3"/>
      <c r="M33" s="4">
        <v>341000</v>
      </c>
      <c r="N33" s="1"/>
      <c r="O33" s="1"/>
      <c r="P33" s="1"/>
    </row>
    <row r="34" spans="1:16" ht="51" x14ac:dyDescent="0.25">
      <c r="A34" s="26">
        <v>29</v>
      </c>
      <c r="B34" s="18" t="s">
        <v>44</v>
      </c>
      <c r="C34" s="11" t="s">
        <v>34</v>
      </c>
      <c r="D34" s="7">
        <v>11</v>
      </c>
      <c r="E34" s="7" t="s">
        <v>39</v>
      </c>
      <c r="F34" s="7" t="s">
        <v>4</v>
      </c>
      <c r="G34" s="5">
        <f t="shared" si="0"/>
        <v>2733269.2</v>
      </c>
      <c r="H34" s="3">
        <v>2097625.2000000002</v>
      </c>
      <c r="I34" s="3"/>
      <c r="J34" s="3"/>
      <c r="K34" s="3"/>
      <c r="L34" s="3"/>
      <c r="M34" s="4">
        <v>635644</v>
      </c>
      <c r="N34" s="1"/>
      <c r="O34" s="1"/>
      <c r="P34" s="1"/>
    </row>
    <row r="35" spans="1:16" ht="51" x14ac:dyDescent="0.25">
      <c r="A35" s="26">
        <v>30</v>
      </c>
      <c r="B35" s="18" t="s">
        <v>44</v>
      </c>
      <c r="C35" s="11" t="s">
        <v>41</v>
      </c>
      <c r="D35" s="17">
        <v>5</v>
      </c>
      <c r="E35" s="27" t="s">
        <v>40</v>
      </c>
      <c r="F35" s="7" t="s">
        <v>4</v>
      </c>
      <c r="G35" s="5">
        <f t="shared" si="0"/>
        <v>27542683.800000001</v>
      </c>
      <c r="H35" s="3">
        <v>1583128.8</v>
      </c>
      <c r="I35" s="3"/>
      <c r="J35" s="3">
        <v>25959555</v>
      </c>
      <c r="K35" s="3"/>
      <c r="L35" s="3"/>
      <c r="M35" s="4"/>
      <c r="N35" s="1"/>
      <c r="O35" s="1"/>
      <c r="P35" s="1"/>
    </row>
    <row r="36" spans="1:16" ht="51" x14ac:dyDescent="0.25">
      <c r="A36" s="26">
        <v>31</v>
      </c>
      <c r="B36" s="18" t="s">
        <v>44</v>
      </c>
      <c r="C36" s="11" t="s">
        <v>42</v>
      </c>
      <c r="D36" s="17">
        <v>3</v>
      </c>
      <c r="E36" s="29"/>
      <c r="F36" s="7" t="s">
        <v>4</v>
      </c>
      <c r="G36" s="5">
        <f t="shared" si="0"/>
        <v>26712730</v>
      </c>
      <c r="H36" s="3">
        <v>1258405</v>
      </c>
      <c r="I36" s="3">
        <v>5370930</v>
      </c>
      <c r="J36" s="3">
        <v>20083395</v>
      </c>
      <c r="K36" s="3"/>
      <c r="L36" s="3"/>
      <c r="M36" s="4"/>
      <c r="N36" s="1"/>
      <c r="O36" s="1"/>
      <c r="P36" s="1"/>
    </row>
    <row r="37" spans="1:16" ht="51" x14ac:dyDescent="0.25">
      <c r="A37" s="26">
        <v>32</v>
      </c>
      <c r="B37" s="18" t="s">
        <v>44</v>
      </c>
      <c r="C37" s="17" t="s">
        <v>6</v>
      </c>
      <c r="D37" s="17">
        <v>3</v>
      </c>
      <c r="E37" s="29"/>
      <c r="F37" s="17" t="s">
        <v>4</v>
      </c>
      <c r="G37" s="5">
        <f t="shared" si="0"/>
        <v>33332661.699999999</v>
      </c>
      <c r="H37" s="3">
        <v>1690902</v>
      </c>
      <c r="I37" s="3">
        <v>7496332.2000000002</v>
      </c>
      <c r="J37" s="22">
        <v>24145427.5</v>
      </c>
      <c r="K37" s="22"/>
      <c r="L37" s="22"/>
      <c r="M37" s="23"/>
      <c r="N37" s="1"/>
      <c r="O37" s="1"/>
      <c r="P37" s="1"/>
    </row>
    <row r="38" spans="1:16" ht="51" x14ac:dyDescent="0.25">
      <c r="A38" s="26">
        <v>33</v>
      </c>
      <c r="B38" s="18" t="s">
        <v>44</v>
      </c>
      <c r="C38" s="19" t="s">
        <v>55</v>
      </c>
      <c r="D38" s="21">
        <v>4</v>
      </c>
      <c r="E38" s="28"/>
      <c r="F38" s="19" t="s">
        <v>4</v>
      </c>
      <c r="G38" s="5">
        <f t="shared" si="0"/>
        <v>20169967.199999999</v>
      </c>
      <c r="H38" s="3">
        <v>2034467.2</v>
      </c>
      <c r="I38" s="22"/>
      <c r="J38" s="22">
        <v>18135500</v>
      </c>
      <c r="K38" s="22"/>
      <c r="L38" s="22"/>
      <c r="M38" s="23"/>
      <c r="N38" s="1"/>
      <c r="O38" s="1"/>
      <c r="P38" s="1"/>
    </row>
    <row r="39" spans="1:16" ht="51" x14ac:dyDescent="0.25">
      <c r="A39" s="26">
        <v>34</v>
      </c>
      <c r="B39" s="18" t="s">
        <v>44</v>
      </c>
      <c r="C39" s="17" t="s">
        <v>6</v>
      </c>
      <c r="D39" s="21">
        <v>6</v>
      </c>
      <c r="E39" s="27" t="s">
        <v>45</v>
      </c>
      <c r="F39" s="17" t="s">
        <v>4</v>
      </c>
      <c r="G39" s="5">
        <f t="shared" si="0"/>
        <v>24268185</v>
      </c>
      <c r="H39" s="3">
        <v>3238680</v>
      </c>
      <c r="I39" s="22"/>
      <c r="J39" s="3">
        <v>19676000</v>
      </c>
      <c r="K39" s="22"/>
      <c r="L39" s="22"/>
      <c r="M39" s="4">
        <f>1214505+139000</f>
        <v>1353505</v>
      </c>
      <c r="N39" s="1"/>
      <c r="O39" s="1"/>
      <c r="P39" s="1"/>
    </row>
    <row r="40" spans="1:16" ht="51" x14ac:dyDescent="0.25">
      <c r="A40" s="26">
        <v>35</v>
      </c>
      <c r="B40" s="18" t="s">
        <v>44</v>
      </c>
      <c r="C40" s="11" t="s">
        <v>56</v>
      </c>
      <c r="D40" s="21">
        <v>5</v>
      </c>
      <c r="E40" s="28"/>
      <c r="F40" s="19" t="s">
        <v>4</v>
      </c>
      <c r="G40" s="5">
        <f t="shared" si="0"/>
        <v>18547055</v>
      </c>
      <c r="H40" s="3">
        <v>2900941</v>
      </c>
      <c r="I40" s="3">
        <f>1547168+4641505</f>
        <v>6188673</v>
      </c>
      <c r="J40" s="3">
        <v>9457441</v>
      </c>
      <c r="K40" s="22"/>
      <c r="L40" s="22"/>
      <c r="M40" s="23"/>
      <c r="N40" s="1"/>
      <c r="O40" s="1"/>
      <c r="P40" s="1"/>
    </row>
    <row r="41" spans="1:16" ht="51" x14ac:dyDescent="0.25">
      <c r="A41" s="26">
        <v>36</v>
      </c>
      <c r="B41" s="18" t="s">
        <v>44</v>
      </c>
      <c r="C41" s="17" t="s">
        <v>6</v>
      </c>
      <c r="D41" s="21">
        <v>7</v>
      </c>
      <c r="E41" s="17" t="s">
        <v>47</v>
      </c>
      <c r="F41" s="17" t="s">
        <v>4</v>
      </c>
      <c r="G41" s="5">
        <f t="shared" si="0"/>
        <v>16081444.800000001</v>
      </c>
      <c r="H41" s="3">
        <v>3781444.8</v>
      </c>
      <c r="I41" s="22"/>
      <c r="J41" s="3">
        <v>12300000</v>
      </c>
      <c r="K41" s="22"/>
      <c r="L41" s="22"/>
      <c r="M41" s="23"/>
      <c r="N41" s="1"/>
      <c r="O41" s="1"/>
      <c r="P41" s="1"/>
    </row>
    <row r="42" spans="1:16" ht="51" x14ac:dyDescent="0.25">
      <c r="A42" s="26">
        <v>37</v>
      </c>
      <c r="B42" s="18" t="s">
        <v>44</v>
      </c>
      <c r="C42" s="11" t="s">
        <v>34</v>
      </c>
      <c r="D42" s="17">
        <v>7</v>
      </c>
      <c r="E42" s="17" t="s">
        <v>48</v>
      </c>
      <c r="F42" s="17" t="s">
        <v>4</v>
      </c>
      <c r="G42" s="5">
        <f t="shared" si="0"/>
        <v>19452447.399999999</v>
      </c>
      <c r="H42" s="3">
        <v>4013654.4</v>
      </c>
      <c r="I42" s="22"/>
      <c r="J42" s="3">
        <f>7254181+7547524</f>
        <v>14801705</v>
      </c>
      <c r="K42" s="22"/>
      <c r="L42" s="22"/>
      <c r="M42" s="4">
        <v>637088</v>
      </c>
      <c r="N42" s="1"/>
      <c r="O42" s="1"/>
      <c r="P42" s="1"/>
    </row>
    <row r="43" spans="1:16" ht="51" x14ac:dyDescent="0.25">
      <c r="A43" s="26">
        <v>38</v>
      </c>
      <c r="B43" s="18" t="s">
        <v>44</v>
      </c>
      <c r="C43" s="20" t="s">
        <v>34</v>
      </c>
      <c r="D43" s="17">
        <v>7</v>
      </c>
      <c r="E43" s="17" t="s">
        <v>49</v>
      </c>
      <c r="F43" s="17" t="s">
        <v>4</v>
      </c>
      <c r="G43" s="5">
        <f t="shared" si="0"/>
        <v>19452447.399999999</v>
      </c>
      <c r="H43" s="3">
        <v>4013654.4</v>
      </c>
      <c r="I43" s="22"/>
      <c r="J43" s="3">
        <f>7254181+7547524</f>
        <v>14801705</v>
      </c>
      <c r="K43" s="22"/>
      <c r="L43" s="22"/>
      <c r="M43" s="4">
        <v>637088</v>
      </c>
      <c r="N43" s="1"/>
      <c r="O43" s="1"/>
      <c r="P43" s="1"/>
    </row>
    <row r="44" spans="1:16" ht="51" x14ac:dyDescent="0.25">
      <c r="A44" s="26">
        <v>39</v>
      </c>
      <c r="B44" s="18" t="s">
        <v>44</v>
      </c>
      <c r="C44" s="25" t="s">
        <v>6</v>
      </c>
      <c r="D44" s="17">
        <v>7</v>
      </c>
      <c r="E44" s="17" t="s">
        <v>50</v>
      </c>
      <c r="F44" s="17" t="s">
        <v>4</v>
      </c>
      <c r="G44" s="5">
        <f t="shared" si="0"/>
        <v>17296909.199999999</v>
      </c>
      <c r="H44" s="3">
        <v>3781444.8</v>
      </c>
      <c r="I44" s="22"/>
      <c r="J44" s="3">
        <v>12300000</v>
      </c>
      <c r="K44" s="22"/>
      <c r="L44" s="22"/>
      <c r="M44" s="4">
        <v>1215464.3999999999</v>
      </c>
      <c r="N44" s="1"/>
      <c r="O44" s="1"/>
      <c r="P44" s="1"/>
    </row>
    <row r="45" spans="1:16" ht="51" x14ac:dyDescent="0.25">
      <c r="A45" s="26">
        <v>40</v>
      </c>
      <c r="B45" s="18" t="s">
        <v>44</v>
      </c>
      <c r="C45" s="20" t="s">
        <v>52</v>
      </c>
      <c r="D45" s="17">
        <v>7</v>
      </c>
      <c r="E45" s="27" t="s">
        <v>51</v>
      </c>
      <c r="F45" s="17" t="s">
        <v>4</v>
      </c>
      <c r="G45" s="5">
        <f t="shared" si="0"/>
        <v>4201512</v>
      </c>
      <c r="H45" s="3">
        <v>3111512</v>
      </c>
      <c r="I45" s="22"/>
      <c r="J45" s="22"/>
      <c r="K45" s="22"/>
      <c r="L45" s="22"/>
      <c r="M45" s="4">
        <v>1090000</v>
      </c>
      <c r="N45" s="1"/>
      <c r="O45" s="1"/>
      <c r="P45" s="1"/>
    </row>
    <row r="46" spans="1:16" ht="51" x14ac:dyDescent="0.25">
      <c r="A46" s="26">
        <v>41</v>
      </c>
      <c r="B46" s="18" t="s">
        <v>44</v>
      </c>
      <c r="C46" s="19" t="s">
        <v>6</v>
      </c>
      <c r="D46" s="19">
        <v>4</v>
      </c>
      <c r="E46" s="29"/>
      <c r="F46" s="19" t="s">
        <v>4</v>
      </c>
      <c r="G46" s="5">
        <f t="shared" si="0"/>
        <v>23817057.399999999</v>
      </c>
      <c r="H46" s="3">
        <v>2270465.5</v>
      </c>
      <c r="I46" s="3">
        <v>5534259.9000000004</v>
      </c>
      <c r="J46" s="3">
        <v>16012332</v>
      </c>
      <c r="K46" s="22"/>
      <c r="L46" s="22"/>
      <c r="M46" s="4"/>
      <c r="N46" s="1"/>
      <c r="O46" s="1"/>
      <c r="P46" s="1"/>
    </row>
    <row r="47" spans="1:16" ht="51" x14ac:dyDescent="0.25">
      <c r="A47" s="26">
        <v>42</v>
      </c>
      <c r="B47" s="18" t="s">
        <v>44</v>
      </c>
      <c r="C47" s="19" t="s">
        <v>52</v>
      </c>
      <c r="D47" s="19">
        <v>3</v>
      </c>
      <c r="E47" s="28"/>
      <c r="F47" s="19" t="s">
        <v>64</v>
      </c>
      <c r="G47" s="5">
        <f t="shared" si="0"/>
        <v>5770681</v>
      </c>
      <c r="H47" s="3">
        <v>406659</v>
      </c>
      <c r="I47" s="22"/>
      <c r="J47" s="3">
        <v>5364022</v>
      </c>
      <c r="K47" s="22"/>
      <c r="L47" s="22"/>
      <c r="M47" s="4"/>
      <c r="N47" s="1"/>
      <c r="O47" s="1"/>
      <c r="P47" s="1"/>
    </row>
    <row r="48" spans="1:16" ht="51" x14ac:dyDescent="0.25">
      <c r="A48" s="26">
        <v>43</v>
      </c>
      <c r="B48" s="18" t="s">
        <v>44</v>
      </c>
      <c r="C48" s="20" t="s">
        <v>6</v>
      </c>
      <c r="D48" s="17">
        <v>7</v>
      </c>
      <c r="E48" s="17" t="s">
        <v>53</v>
      </c>
      <c r="F48" s="17" t="s">
        <v>4</v>
      </c>
      <c r="G48" s="5">
        <f t="shared" si="0"/>
        <v>19452447.399999999</v>
      </c>
      <c r="H48" s="3">
        <v>4013654.4</v>
      </c>
      <c r="I48" s="22"/>
      <c r="J48" s="3">
        <f>7254181+7547524</f>
        <v>14801705</v>
      </c>
      <c r="K48" s="22"/>
      <c r="L48" s="22"/>
      <c r="M48" s="4">
        <v>637088</v>
      </c>
      <c r="N48" s="1"/>
      <c r="O48" s="1"/>
      <c r="P48" s="1"/>
    </row>
    <row r="49" spans="1:16" ht="51" x14ac:dyDescent="0.25">
      <c r="A49" s="26">
        <v>44</v>
      </c>
      <c r="B49" s="18" t="s">
        <v>44</v>
      </c>
      <c r="C49" s="20" t="s">
        <v>6</v>
      </c>
      <c r="D49" s="17">
        <v>6</v>
      </c>
      <c r="E49" s="27" t="s">
        <v>54</v>
      </c>
      <c r="F49" s="17" t="s">
        <v>4</v>
      </c>
      <c r="G49" s="5">
        <f t="shared" si="0"/>
        <v>28553275.899999999</v>
      </c>
      <c r="H49" s="3">
        <v>3361485.6</v>
      </c>
      <c r="I49" s="3">
        <v>9104023.5</v>
      </c>
      <c r="J49" s="3">
        <f>8043883.4+8043883.4</f>
        <v>16087766.800000001</v>
      </c>
      <c r="K49" s="22"/>
      <c r="L49" s="22"/>
      <c r="M49" s="23"/>
      <c r="N49" s="1"/>
      <c r="O49" s="1"/>
      <c r="P49" s="1"/>
    </row>
    <row r="50" spans="1:16" ht="51" x14ac:dyDescent="0.25">
      <c r="A50" s="26">
        <v>45</v>
      </c>
      <c r="B50" s="18" t="s">
        <v>44</v>
      </c>
      <c r="C50" s="20" t="s">
        <v>6</v>
      </c>
      <c r="D50" s="17">
        <v>3</v>
      </c>
      <c r="E50" s="29"/>
      <c r="F50" s="17" t="s">
        <v>4</v>
      </c>
      <c r="G50" s="5">
        <f t="shared" si="0"/>
        <v>30395956</v>
      </c>
      <c r="H50" s="3">
        <v>1690902</v>
      </c>
      <c r="I50" s="3">
        <v>3663621</v>
      </c>
      <c r="J50" s="3">
        <f>13026648+12014785</f>
        <v>25041433</v>
      </c>
      <c r="K50" s="22"/>
      <c r="L50" s="22"/>
      <c r="M50" s="23"/>
      <c r="N50" s="1"/>
      <c r="O50" s="1"/>
      <c r="P50" s="1"/>
    </row>
    <row r="51" spans="1:16" ht="51" x14ac:dyDescent="0.25">
      <c r="A51" s="26">
        <v>46</v>
      </c>
      <c r="B51" s="18" t="s">
        <v>44</v>
      </c>
      <c r="C51" s="11" t="s">
        <v>29</v>
      </c>
      <c r="D51" s="19">
        <v>3</v>
      </c>
      <c r="E51" s="29"/>
      <c r="F51" s="19" t="s">
        <v>4</v>
      </c>
      <c r="G51" s="5">
        <f t="shared" si="0"/>
        <v>12044994</v>
      </c>
      <c r="H51" s="3">
        <v>960678</v>
      </c>
      <c r="I51" s="3"/>
      <c r="J51" s="3">
        <v>11084316</v>
      </c>
      <c r="K51" s="22"/>
      <c r="L51" s="22"/>
      <c r="M51" s="23"/>
      <c r="N51" s="1"/>
      <c r="O51" s="1"/>
      <c r="P51" s="1"/>
    </row>
    <row r="52" spans="1:16" ht="51" x14ac:dyDescent="0.25">
      <c r="A52" s="26">
        <v>47</v>
      </c>
      <c r="B52" s="18" t="s">
        <v>44</v>
      </c>
      <c r="C52" s="11" t="s">
        <v>56</v>
      </c>
      <c r="D52" s="19">
        <v>5</v>
      </c>
      <c r="E52" s="28"/>
      <c r="F52" s="19" t="s">
        <v>4</v>
      </c>
      <c r="G52" s="5">
        <f t="shared" si="0"/>
        <v>18547055</v>
      </c>
      <c r="H52" s="3">
        <v>2900941</v>
      </c>
      <c r="I52" s="3">
        <f>1547168+4641505</f>
        <v>6188673</v>
      </c>
      <c r="J52" s="3">
        <v>9457441</v>
      </c>
      <c r="K52" s="22"/>
      <c r="L52" s="22"/>
      <c r="M52" s="23"/>
      <c r="N52" s="1"/>
      <c r="O52" s="1"/>
      <c r="P52" s="1"/>
    </row>
    <row r="53" spans="1:16" ht="51" x14ac:dyDescent="0.25">
      <c r="A53" s="26">
        <v>48</v>
      </c>
      <c r="B53" s="18" t="s">
        <v>44</v>
      </c>
      <c r="C53" s="20" t="s">
        <v>57</v>
      </c>
      <c r="D53" s="19">
        <v>10</v>
      </c>
      <c r="E53" s="21" t="s">
        <v>58</v>
      </c>
      <c r="F53" s="19" t="s">
        <v>4</v>
      </c>
      <c r="G53" s="5">
        <f t="shared" si="0"/>
        <v>1720884</v>
      </c>
      <c r="H53" s="3">
        <v>1720884</v>
      </c>
      <c r="I53" s="3"/>
      <c r="J53" s="3"/>
      <c r="K53" s="22"/>
      <c r="L53" s="22"/>
      <c r="M53" s="23"/>
      <c r="N53" s="1"/>
      <c r="O53" s="1"/>
      <c r="P53" s="1"/>
    </row>
    <row r="54" spans="1:16" ht="51" x14ac:dyDescent="0.25">
      <c r="A54" s="26">
        <v>49</v>
      </c>
      <c r="B54" s="18" t="s">
        <v>44</v>
      </c>
      <c r="C54" s="20" t="s">
        <v>56</v>
      </c>
      <c r="D54" s="19">
        <v>5</v>
      </c>
      <c r="E54" s="21" t="s">
        <v>59</v>
      </c>
      <c r="F54" s="19" t="s">
        <v>4</v>
      </c>
      <c r="G54" s="5">
        <f t="shared" si="0"/>
        <v>18547055</v>
      </c>
      <c r="H54" s="3">
        <v>2900941</v>
      </c>
      <c r="I54" s="3">
        <f>1547168+4641505</f>
        <v>6188673</v>
      </c>
      <c r="J54" s="3">
        <v>9457441</v>
      </c>
      <c r="K54" s="22"/>
      <c r="L54" s="22"/>
      <c r="M54" s="23"/>
      <c r="N54" s="1"/>
      <c r="O54" s="1"/>
      <c r="P54" s="1"/>
    </row>
    <row r="55" spans="1:16" ht="51" x14ac:dyDescent="0.25">
      <c r="A55" s="26">
        <v>50</v>
      </c>
      <c r="B55" s="18" t="s">
        <v>44</v>
      </c>
      <c r="C55" s="11" t="s">
        <v>61</v>
      </c>
      <c r="D55" s="19">
        <v>4</v>
      </c>
      <c r="E55" s="27" t="s">
        <v>60</v>
      </c>
      <c r="F55" s="19" t="s">
        <v>4</v>
      </c>
      <c r="G55" s="5">
        <f t="shared" ref="G55:G57" si="1">+H55+I55+J55+K55+L55+M55</f>
        <v>1268671</v>
      </c>
      <c r="H55" s="3">
        <v>1268671</v>
      </c>
      <c r="I55" s="3"/>
      <c r="J55" s="3"/>
      <c r="K55" s="22"/>
      <c r="L55" s="22"/>
      <c r="M55" s="23"/>
      <c r="N55" s="1"/>
      <c r="O55" s="1"/>
      <c r="P55" s="1"/>
    </row>
    <row r="56" spans="1:16" ht="51" x14ac:dyDescent="0.25">
      <c r="A56" s="26">
        <v>51</v>
      </c>
      <c r="B56" s="18" t="s">
        <v>44</v>
      </c>
      <c r="C56" s="19" t="s">
        <v>62</v>
      </c>
      <c r="D56" s="19">
        <v>7</v>
      </c>
      <c r="E56" s="28"/>
      <c r="F56" s="19" t="s">
        <v>4</v>
      </c>
      <c r="G56" s="5">
        <f t="shared" si="1"/>
        <v>1126171</v>
      </c>
      <c r="H56" s="3">
        <v>1126171</v>
      </c>
      <c r="I56" s="3"/>
      <c r="J56" s="3"/>
      <c r="K56" s="22"/>
      <c r="L56" s="22"/>
      <c r="M56" s="23"/>
      <c r="N56" s="1"/>
      <c r="O56" s="1"/>
      <c r="P56" s="1"/>
    </row>
    <row r="57" spans="1:16" ht="51" x14ac:dyDescent="0.25">
      <c r="A57" s="26">
        <v>52</v>
      </c>
      <c r="B57" s="18" t="s">
        <v>44</v>
      </c>
      <c r="C57" s="20" t="s">
        <v>61</v>
      </c>
      <c r="D57" s="19">
        <v>3</v>
      </c>
      <c r="E57" s="21" t="s">
        <v>63</v>
      </c>
      <c r="F57" s="19" t="s">
        <v>4</v>
      </c>
      <c r="G57" s="5">
        <f t="shared" si="1"/>
        <v>7776805</v>
      </c>
      <c r="H57" s="3">
        <v>954363</v>
      </c>
      <c r="I57" s="3">
        <v>3349080</v>
      </c>
      <c r="J57" s="3">
        <v>3473362</v>
      </c>
      <c r="K57" s="22"/>
      <c r="L57" s="22"/>
      <c r="M57" s="23"/>
      <c r="N57" s="1"/>
      <c r="O57" s="1"/>
      <c r="P57" s="1"/>
    </row>
    <row r="58" spans="1:16" ht="51" x14ac:dyDescent="0.25">
      <c r="A58" s="26">
        <v>53</v>
      </c>
      <c r="B58" s="18" t="s">
        <v>44</v>
      </c>
      <c r="C58" s="20" t="s">
        <v>34</v>
      </c>
      <c r="D58" s="19">
        <v>14</v>
      </c>
      <c r="E58" s="21" t="s">
        <v>65</v>
      </c>
      <c r="F58" s="19" t="s">
        <v>4</v>
      </c>
      <c r="G58" s="5">
        <f t="shared" ref="G58" si="2">+H58+I58+J58+K58+L58+M58</f>
        <v>2415042</v>
      </c>
      <c r="H58" s="3">
        <v>2415042</v>
      </c>
      <c r="I58" s="3"/>
      <c r="J58" s="3"/>
      <c r="K58" s="22"/>
      <c r="L58" s="22"/>
      <c r="M58" s="23"/>
      <c r="N58" s="1"/>
      <c r="O58" s="1"/>
      <c r="P58" s="1"/>
    </row>
    <row r="59" spans="1:16" ht="51" x14ac:dyDescent="0.25">
      <c r="A59" s="26">
        <v>54</v>
      </c>
      <c r="B59" s="18" t="s">
        <v>44</v>
      </c>
      <c r="C59" s="20" t="s">
        <v>34</v>
      </c>
      <c r="D59" s="19">
        <v>14</v>
      </c>
      <c r="E59" s="21" t="s">
        <v>66</v>
      </c>
      <c r="F59" s="19" t="s">
        <v>4</v>
      </c>
      <c r="G59" s="5">
        <f t="shared" ref="G59" si="3">+H59+I59+J59+K59+L59+M59</f>
        <v>2415042</v>
      </c>
      <c r="H59" s="3">
        <v>2415042</v>
      </c>
      <c r="I59" s="3"/>
      <c r="J59" s="3"/>
      <c r="K59" s="22"/>
      <c r="L59" s="22"/>
      <c r="M59" s="23"/>
      <c r="N59" s="1"/>
      <c r="O59" s="1"/>
      <c r="P59" s="1"/>
    </row>
    <row r="60" spans="1:16" ht="16.5" thickBot="1" x14ac:dyDescent="0.3">
      <c r="A60" s="36" t="s">
        <v>12</v>
      </c>
      <c r="B60" s="37"/>
      <c r="C60" s="37"/>
      <c r="D60" s="37"/>
      <c r="E60" s="37"/>
      <c r="F60" s="38"/>
      <c r="G60" s="12">
        <f>SUM(G6:G59)</f>
        <v>955620359.60000002</v>
      </c>
      <c r="H60" s="12"/>
      <c r="I60" s="12"/>
      <c r="J60" s="12"/>
      <c r="K60" s="12"/>
      <c r="L60" s="12"/>
      <c r="M60" s="13"/>
      <c r="N60" s="1"/>
      <c r="O60" s="1"/>
      <c r="P60" s="1"/>
    </row>
  </sheetData>
  <mergeCells count="23">
    <mergeCell ref="A60:F60"/>
    <mergeCell ref="E13:E15"/>
    <mergeCell ref="E30:E32"/>
    <mergeCell ref="E26:E27"/>
    <mergeCell ref="E35:E38"/>
    <mergeCell ref="E17:E19"/>
    <mergeCell ref="E39:E40"/>
    <mergeCell ref="E20:E25"/>
    <mergeCell ref="H4:M4"/>
    <mergeCell ref="A1:M1"/>
    <mergeCell ref="A2:M2"/>
    <mergeCell ref="G4:G5"/>
    <mergeCell ref="A4:A5"/>
    <mergeCell ref="F4:F5"/>
    <mergeCell ref="C4:C5"/>
    <mergeCell ref="D4:D5"/>
    <mergeCell ref="E55:E56"/>
    <mergeCell ref="E28:E29"/>
    <mergeCell ref="E45:E47"/>
    <mergeCell ref="E49:E52"/>
    <mergeCell ref="B4:B5"/>
    <mergeCell ref="E4:E5"/>
    <mergeCell ref="E6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2025-01-07T12:59:51Z</dcterms:modified>
</cp:coreProperties>
</file>